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740" yWindow="5140" windowWidth="33240" windowHeight="19680"/>
  </bookViews>
  <sheets>
    <sheet name="MC Dmanissi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45" i="1"/>
  <c r="A44"/>
  <c r="A43"/>
  <c r="A42"/>
  <c r="A41"/>
  <c r="A40"/>
  <c r="A39"/>
  <c r="A38"/>
  <c r="A37"/>
  <c r="A36"/>
  <c r="A35"/>
  <c r="A34"/>
  <c r="C48"/>
  <c r="D48"/>
  <c r="E48"/>
  <c r="F48"/>
  <c r="G48"/>
  <c r="C49"/>
  <c r="D49"/>
  <c r="E49"/>
  <c r="F49"/>
  <c r="G49"/>
  <c r="C50"/>
  <c r="D50"/>
  <c r="E50"/>
  <c r="F50"/>
  <c r="G50"/>
  <c r="C51"/>
  <c r="D51"/>
  <c r="E51"/>
  <c r="F51"/>
  <c r="G51"/>
  <c r="C52"/>
  <c r="D52"/>
  <c r="E52"/>
  <c r="F52"/>
  <c r="G52"/>
  <c r="C53"/>
  <c r="D53"/>
  <c r="E53"/>
  <c r="F53"/>
  <c r="G53"/>
  <c r="C54"/>
  <c r="D54"/>
  <c r="E54"/>
  <c r="F54"/>
  <c r="G54"/>
  <c r="C55"/>
  <c r="D55"/>
  <c r="E55"/>
  <c r="F55"/>
  <c r="G55"/>
  <c r="C56"/>
  <c r="D56"/>
  <c r="E56"/>
  <c r="F56"/>
  <c r="G56"/>
  <c r="C57"/>
  <c r="D57"/>
  <c r="E57"/>
  <c r="F57"/>
  <c r="G57"/>
  <c r="C58"/>
  <c r="D58"/>
  <c r="E58"/>
  <c r="F58"/>
  <c r="G58"/>
  <c r="G47"/>
  <c r="F47"/>
  <c r="E47"/>
  <c r="D47"/>
  <c r="C47"/>
  <c r="R27"/>
  <c r="K45"/>
  <c r="M43"/>
  <c r="M42"/>
  <c r="M41"/>
  <c r="M40"/>
  <c r="M39"/>
  <c r="K37"/>
  <c r="L36"/>
  <c r="L35"/>
  <c r="M33"/>
  <c r="L33"/>
  <c r="K33"/>
  <c r="J45"/>
  <c r="J44"/>
  <c r="J43"/>
  <c r="J42"/>
  <c r="J41"/>
  <c r="J40"/>
  <c r="J39"/>
  <c r="J38"/>
  <c r="J37"/>
  <c r="J36"/>
  <c r="J35"/>
  <c r="J34"/>
  <c r="J33"/>
  <c r="H33"/>
  <c r="I33"/>
  <c r="N33"/>
  <c r="O33"/>
  <c r="P33"/>
  <c r="Q33"/>
  <c r="H34"/>
  <c r="N34"/>
  <c r="P34"/>
  <c r="H35"/>
  <c r="I35"/>
  <c r="N35"/>
  <c r="O35"/>
  <c r="P35"/>
  <c r="H36"/>
  <c r="I36"/>
  <c r="N36"/>
  <c r="O36"/>
  <c r="P36"/>
  <c r="H37"/>
  <c r="I37"/>
  <c r="N37"/>
  <c r="O37"/>
  <c r="P37"/>
  <c r="H38"/>
  <c r="O38"/>
  <c r="P38"/>
  <c r="H39"/>
  <c r="N39"/>
  <c r="P39"/>
  <c r="H40"/>
  <c r="N40"/>
  <c r="P40"/>
  <c r="Q40"/>
  <c r="H41"/>
  <c r="N41"/>
  <c r="P41"/>
  <c r="Q41"/>
  <c r="H42"/>
  <c r="N42"/>
  <c r="P42"/>
  <c r="Q42"/>
  <c r="P43"/>
  <c r="Q43"/>
  <c r="H44"/>
  <c r="I44"/>
  <c r="N44"/>
  <c r="O44"/>
  <c r="P44"/>
  <c r="H45"/>
  <c r="I45"/>
  <c r="N45"/>
  <c r="O45"/>
  <c r="P45"/>
  <c r="L58"/>
  <c r="K58"/>
  <c r="J58"/>
  <c r="H58"/>
  <c r="L57"/>
  <c r="K57"/>
  <c r="J57"/>
  <c r="H57"/>
  <c r="L56"/>
  <c r="K56"/>
  <c r="J56"/>
  <c r="H56"/>
  <c r="L55"/>
  <c r="K55"/>
  <c r="J55"/>
  <c r="H55"/>
  <c r="L54"/>
  <c r="K54"/>
  <c r="J54"/>
  <c r="H54"/>
  <c r="L53"/>
  <c r="K53"/>
  <c r="J53"/>
  <c r="H53"/>
  <c r="L52"/>
  <c r="K52"/>
  <c r="J52"/>
  <c r="H52"/>
  <c r="L51"/>
  <c r="K51"/>
  <c r="J51"/>
  <c r="H51"/>
  <c r="L50"/>
  <c r="K50"/>
  <c r="J50"/>
  <c r="H50"/>
  <c r="L49"/>
  <c r="K49"/>
  <c r="J49"/>
  <c r="H49"/>
  <c r="L48"/>
  <c r="K48"/>
  <c r="J48"/>
  <c r="H48"/>
  <c r="L47"/>
  <c r="K47"/>
  <c r="J47"/>
  <c r="H47"/>
  <c r="F45"/>
  <c r="E45"/>
  <c r="D45"/>
  <c r="C45"/>
  <c r="F44"/>
  <c r="E44"/>
  <c r="D44"/>
  <c r="C44"/>
  <c r="F43"/>
  <c r="E43"/>
  <c r="D43"/>
  <c r="C43"/>
  <c r="G42"/>
  <c r="F42"/>
  <c r="E42"/>
  <c r="D42"/>
  <c r="C42"/>
  <c r="G41"/>
  <c r="F41"/>
  <c r="E41"/>
  <c r="D41"/>
  <c r="C41"/>
  <c r="F40"/>
  <c r="E40"/>
  <c r="D40"/>
  <c r="C40"/>
  <c r="F39"/>
  <c r="E39"/>
  <c r="D39"/>
  <c r="C39"/>
  <c r="G38"/>
  <c r="F38"/>
  <c r="E38"/>
  <c r="D38"/>
  <c r="C38"/>
  <c r="F37"/>
  <c r="E37"/>
  <c r="D37"/>
  <c r="C37"/>
  <c r="F36"/>
  <c r="E36"/>
  <c r="D36"/>
  <c r="C36"/>
  <c r="F35"/>
  <c r="E35"/>
  <c r="D35"/>
  <c r="C35"/>
  <c r="G34"/>
  <c r="F34"/>
  <c r="E34"/>
  <c r="D34"/>
  <c r="C34"/>
  <c r="G33"/>
  <c r="F33"/>
  <c r="E33"/>
  <c r="D33"/>
  <c r="C33"/>
</calcChain>
</file>

<file path=xl/sharedStrings.xml><?xml version="1.0" encoding="utf-8"?>
<sst xmlns="http://schemas.openxmlformats.org/spreadsheetml/2006/main" count="47" uniqueCount="18">
  <si>
    <t>Log10(E.h.o)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</si>
  <si>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</si>
  <si>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</si>
  <si>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</si>
  <si>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</si>
  <si>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</si>
  <si>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</si>
  <si>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</si>
  <si>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</si>
  <si>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</si>
  <si>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</si>
  <si>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IV-V</t>
  </si>
  <si>
    <t>III</t>
  </si>
  <si>
    <t>II</t>
  </si>
  <si>
    <t>1038 MT ?</t>
  </si>
  <si>
    <t>n=29</t>
  </si>
  <si>
    <t>8'</t>
  </si>
  <si>
    <t>13 NY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</si>
</sst>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b/>
      <sz val="9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41806657254719"/>
          <c:y val="0.0769234134194764"/>
          <c:w val="0.692676874263175"/>
          <c:h val="0.799145972138098"/>
        </c:manualLayout>
      </c:layout>
      <c:lineChart>
        <c:grouping val="standard"/>
        <c:ser>
          <c:idx val="0"/>
          <c:order val="0"/>
          <c:tx>
            <c:strRef>
              <c:f>'MC Dmanissi'!$C$33</c:f>
              <c:strCache>
                <c:ptCount val="1"/>
                <c:pt idx="0">
                  <c:v>61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Dmanissi'!$C$34:$C$43</c:f>
              <c:numCache>
                <c:formatCode>0.000</c:formatCode>
                <c:ptCount val="10"/>
                <c:pt idx="0">
                  <c:v>0.0255866659251969</c:v>
                </c:pt>
                <c:pt idx="1">
                  <c:v>0.10795057513978</c:v>
                </c:pt>
                <c:pt idx="2">
                  <c:v>0.110320776062059</c:v>
                </c:pt>
                <c:pt idx="3">
                  <c:v>0.0615253464274574</c:v>
                </c:pt>
                <c:pt idx="4">
                  <c:v>0.0900439989654027</c:v>
                </c:pt>
                <c:pt idx="5">
                  <c:v>0.0744668018216492</c:v>
                </c:pt>
                <c:pt idx="6">
                  <c:v>0.0722395957900508</c:v>
                </c:pt>
                <c:pt idx="7">
                  <c:v>0.0300205922904271</c:v>
                </c:pt>
                <c:pt idx="8">
                  <c:v>0.0156123785977678</c:v>
                </c:pt>
                <c:pt idx="9">
                  <c:v>0.0273648559991699</c:v>
                </c:pt>
              </c:numCache>
            </c:numRef>
          </c:val>
        </c:ser>
        <c:ser>
          <c:idx val="1"/>
          <c:order val="1"/>
          <c:tx>
            <c:strRef>
              <c:f>'MC Dmanissi'!$D$33</c:f>
              <c:strCache>
                <c:ptCount val="1"/>
                <c:pt idx="0">
                  <c:v>62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Dmanissi'!$D$34:$D$43</c:f>
              <c:numCache>
                <c:formatCode>0.000</c:formatCode>
                <c:ptCount val="10"/>
                <c:pt idx="0">
                  <c:v>0.0333076600701587</c:v>
                </c:pt>
                <c:pt idx="1">
                  <c:v>0.089689258165464</c:v>
                </c:pt>
                <c:pt idx="2">
                  <c:v>0.0859614302026139</c:v>
                </c:pt>
                <c:pt idx="3">
                  <c:v>0.052570503774531</c:v>
                </c:pt>
                <c:pt idx="4">
                  <c:v>0.0670743966339637</c:v>
                </c:pt>
                <c:pt idx="5">
                  <c:v>0.0658855120180357</c:v>
                </c:pt>
                <c:pt idx="6">
                  <c:v>0.0576808756191258</c:v>
                </c:pt>
                <c:pt idx="7">
                  <c:v>0.0604402471149308</c:v>
                </c:pt>
                <c:pt idx="8">
                  <c:v>0.0490361340847174</c:v>
                </c:pt>
                <c:pt idx="9">
                  <c:v>0.0504301600678634</c:v>
                </c:pt>
              </c:numCache>
            </c:numRef>
          </c:val>
        </c:ser>
        <c:ser>
          <c:idx val="2"/>
          <c:order val="2"/>
          <c:tx>
            <c:strRef>
              <c:f>'MC Dmanissi'!$E$33</c:f>
              <c:strCache>
                <c:ptCount val="1"/>
                <c:pt idx="0">
                  <c:v>159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Dmanissi'!$E$34:$E$43</c:f>
              <c:numCache>
                <c:formatCode>0.000</c:formatCode>
                <c:ptCount val="10"/>
                <c:pt idx="0">
                  <c:v>0.0333076600701587</c:v>
                </c:pt>
                <c:pt idx="1">
                  <c:v>0.0829766905023972</c:v>
                </c:pt>
                <c:pt idx="2">
                  <c:v>0.0689280909038337</c:v>
                </c:pt>
                <c:pt idx="3">
                  <c:v>0.0702992707349626</c:v>
                </c:pt>
                <c:pt idx="4">
                  <c:v>0.0766800374074212</c:v>
                </c:pt>
                <c:pt idx="5">
                  <c:v>0.0668474049514573</c:v>
                </c:pt>
                <c:pt idx="6">
                  <c:v>0.0769860308145125</c:v>
                </c:pt>
                <c:pt idx="7">
                  <c:v>0.0604402471149308</c:v>
                </c:pt>
                <c:pt idx="8">
                  <c:v>0.0601521389901787</c:v>
                </c:pt>
                <c:pt idx="9">
                  <c:v>0.0622484262451626</c:v>
                </c:pt>
              </c:numCache>
            </c:numRef>
          </c:val>
        </c:ser>
        <c:ser>
          <c:idx val="3"/>
          <c:order val="3"/>
          <c:tx>
            <c:strRef>
              <c:f>'MC Dmanissi'!$F$33</c:f>
              <c:strCache>
                <c:ptCount val="1"/>
                <c:pt idx="0">
                  <c:v>529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Dmanissi'!$F$34:$F$43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0.0678333519317977</c:v>
                </c:pt>
                <c:pt idx="2">
                  <c:v>0.0689280909038337</c:v>
                </c:pt>
                <c:pt idx="3">
                  <c:v>0.0147819428851312</c:v>
                </c:pt>
                <c:pt idx="4">
                  <c:v>0.0339280569864713</c:v>
                </c:pt>
                <c:pt idx="5">
                  <c:v>0.0561475596079137</c:v>
                </c:pt>
                <c:pt idx="6">
                  <c:v>0.0576808756191258</c:v>
                </c:pt>
                <c:pt idx="7">
                  <c:v>0.0327520131298566</c:v>
                </c:pt>
                <c:pt idx="8">
                  <c:v>0.0156123785977678</c:v>
                </c:pt>
                <c:pt idx="9">
                  <c:v>0.0177844421713154</c:v>
                </c:pt>
              </c:numCache>
            </c:numRef>
          </c:val>
        </c:ser>
        <c:ser>
          <c:idx val="4"/>
          <c:order val="4"/>
          <c:tx>
            <c:strRef>
              <c:f>'MC Dmanissi'!$G$33</c:f>
              <c:strCache>
                <c:ptCount val="1"/>
                <c:pt idx="0">
                  <c:v>637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Dmanissi'!$G$34:$G$43</c:f>
              <c:numCache>
                <c:formatCode>0.000</c:formatCode>
                <c:ptCount val="10"/>
                <c:pt idx="0">
                  <c:v>0.023634777327675</c:v>
                </c:pt>
                <c:pt idx="4">
                  <c:v>0.0766800374074212</c:v>
                </c:pt>
                <c:pt idx="7">
                  <c:v>0.0617157090651734</c:v>
                </c:pt>
                <c:pt idx="8">
                  <c:v>0.0800703678246861</c:v>
                </c:pt>
              </c:numCache>
            </c:numRef>
          </c:val>
        </c:ser>
        <c:ser>
          <c:idx val="5"/>
          <c:order val="5"/>
          <c:tx>
            <c:strRef>
              <c:f>'MC Dmanissi'!$H$33</c:f>
              <c:strCache>
                <c:ptCount val="1"/>
                <c:pt idx="0">
                  <c:v>717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Dmanissi'!$H$34:$H$43</c:f>
              <c:numCache>
                <c:formatCode>0.000</c:formatCode>
                <c:ptCount val="10"/>
                <c:pt idx="0">
                  <c:v>0.042769787767936</c:v>
                </c:pt>
                <c:pt idx="1">
                  <c:v>0.0949855979754126</c:v>
                </c:pt>
                <c:pt idx="2">
                  <c:v>0.0859614302026139</c:v>
                </c:pt>
                <c:pt idx="3">
                  <c:v>0.0702992707349626</c:v>
                </c:pt>
                <c:pt idx="4">
                  <c:v>0.0900439989654027</c:v>
                </c:pt>
                <c:pt idx="5">
                  <c:v>0.0754098955297233</c:v>
                </c:pt>
                <c:pt idx="6">
                  <c:v>0.0576808756191258</c:v>
                </c:pt>
                <c:pt idx="7">
                  <c:v>0.0755039935508066</c:v>
                </c:pt>
                <c:pt idx="8">
                  <c:v>0.0648304012679492</c:v>
                </c:pt>
              </c:numCache>
            </c:numRef>
          </c:val>
        </c:ser>
        <c:ser>
          <c:idx val="6"/>
          <c:order val="6"/>
          <c:tx>
            <c:strRef>
              <c:f>'MC Dmanissi'!$I$33</c:f>
              <c:strCache>
                <c:ptCount val="1"/>
                <c:pt idx="0">
                  <c:v>793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Dmanissi'!$I$34:$I$43</c:f>
              <c:numCache>
                <c:formatCode>0.000</c:formatCode>
                <c:ptCount val="10"/>
                <c:pt idx="1">
                  <c:v>0.0976097418015613</c:v>
                </c:pt>
                <c:pt idx="2">
                  <c:v>0.0859614302026139</c:v>
                </c:pt>
                <c:pt idx="3">
                  <c:v>0.0702992707349626</c:v>
                </c:pt>
              </c:numCache>
            </c:numRef>
          </c:val>
        </c:ser>
        <c:ser>
          <c:idx val="7"/>
          <c:order val="7"/>
          <c:tx>
            <c:strRef>
              <c:f>'MC Dmanissi'!$J$33</c:f>
              <c:strCache>
                <c:ptCount val="1"/>
                <c:pt idx="0">
                  <c:v>1088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Dmanissi'!$J$34:$J$43</c:f>
              <c:numCache>
                <c:formatCode>0.000</c:formatCode>
                <c:ptCount val="10"/>
                <c:pt idx="0">
                  <c:v>0.0390096388946293</c:v>
                </c:pt>
                <c:pt idx="1">
                  <c:v>0.0678333519317977</c:v>
                </c:pt>
                <c:pt idx="2">
                  <c:v>0.0689280909038337</c:v>
                </c:pt>
                <c:pt idx="3">
                  <c:v>0.0434271243346613</c:v>
                </c:pt>
                <c:pt idx="4">
                  <c:v>0.0486513138071776</c:v>
                </c:pt>
                <c:pt idx="5">
                  <c:v>0.067807172152907</c:v>
                </c:pt>
                <c:pt idx="6">
                  <c:v>0.0674407129082821</c:v>
                </c:pt>
                <c:pt idx="7">
                  <c:v>0.0692908048635494</c:v>
                </c:pt>
                <c:pt idx="8">
                  <c:v>0.0570050637559927</c:v>
                </c:pt>
                <c:pt idx="9">
                  <c:v>0.0578541781470703</c:v>
                </c:pt>
              </c:numCache>
            </c:numRef>
          </c:val>
        </c:ser>
        <c:ser>
          <c:idx val="8"/>
          <c:order val="8"/>
          <c:tx>
            <c:strRef>
              <c:f>'MC Dmanissi'!$K$33</c:f>
              <c:strCache>
                <c:ptCount val="1"/>
                <c:pt idx="0">
                  <c:v>261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Dmanissi'!$K$34:$K$43</c:f>
              <c:numCache>
                <c:formatCode>0.000</c:formatCode>
                <c:ptCount val="10"/>
                <c:pt idx="3">
                  <c:v>0.0702992707349626</c:v>
                </c:pt>
              </c:numCache>
            </c:numRef>
          </c:val>
        </c:ser>
        <c:ser>
          <c:idx val="9"/>
          <c:order val="9"/>
          <c:tx>
            <c:strRef>
              <c:f>'MC Dmanissi'!$L$33</c:f>
              <c:strCache>
                <c:ptCount val="1"/>
                <c:pt idx="0">
                  <c:v>1206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Dmanissi'!$L$34:$L$43</c:f>
              <c:numCache>
                <c:formatCode>0.000</c:formatCode>
                <c:ptCount val="10"/>
                <c:pt idx="1">
                  <c:v>0.0816216364174311</c:v>
                </c:pt>
                <c:pt idx="2">
                  <c:v>0.0689280909038337</c:v>
                </c:pt>
              </c:numCache>
            </c:numRef>
          </c:val>
        </c:ser>
        <c:ser>
          <c:idx val="10"/>
          <c:order val="10"/>
          <c:tx>
            <c:strRef>
              <c:f>'MC Dmanissi'!$M$33</c:f>
              <c:strCache>
                <c:ptCount val="1"/>
                <c:pt idx="0">
                  <c:v>1038 MT ?</c:v>
                </c:pt>
              </c:strCache>
            </c:strRef>
          </c:tx>
          <c:cat>
            <c:numRef>
              <c:f>'MC Dmanissi'!$B$34:$B$43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Dmanissi'!$M$34:$M$43</c:f>
              <c:numCache>
                <c:formatCode>0.000</c:formatCode>
                <c:ptCount val="10"/>
                <c:pt idx="5">
                  <c:v>0.0600689811210067</c:v>
                </c:pt>
                <c:pt idx="6">
                  <c:v>0.0576808756191258</c:v>
                </c:pt>
                <c:pt idx="7">
                  <c:v>0.0667804251459498</c:v>
                </c:pt>
                <c:pt idx="8">
                  <c:v>0.0570050637559927</c:v>
                </c:pt>
                <c:pt idx="9">
                  <c:v>0.0504301600678634</c:v>
                </c:pt>
              </c:numCache>
            </c:numRef>
          </c:val>
        </c:ser>
        <c:marker val="1"/>
        <c:axId val="292988136"/>
        <c:axId val="292991928"/>
      </c:lineChart>
      <c:catAx>
        <c:axId val="292988136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2991928"/>
        <c:crosses val="autoZero"/>
        <c:auto val="1"/>
        <c:lblAlgn val="ctr"/>
        <c:lblOffset val="100"/>
        <c:tickLblSkip val="1"/>
        <c:tickMarkSkip val="1"/>
      </c:catAx>
      <c:valAx>
        <c:axId val="292991928"/>
        <c:scaling>
          <c:orientation val="minMax"/>
          <c:max val="0.2"/>
          <c:min val="-0.05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0647765147655988"/>
              <c:y val="0.24359008008614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2988136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609312006055"/>
          <c:y val="0.0484955245978868"/>
          <c:w val="0.110300114981006"/>
          <c:h val="0.90300895080422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787400</xdr:colOff>
      <xdr:row>43</xdr:row>
      <xdr:rowOff>152400</xdr:rowOff>
    </xdr:from>
    <xdr:to>
      <xdr:col>20</xdr:col>
      <xdr:colOff>228600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58"/>
  <sheetViews>
    <sheetView tabSelected="1" workbookViewId="0">
      <selection sqref="A1:XFD18"/>
    </sheetView>
  </sheetViews>
  <sheetFormatPr baseColWidth="10" defaultRowHeight="13"/>
  <sheetData>
    <row r="1" spans="1:16" s="11" customFormat="1">
      <c r="B1" s="11" t="s">
        <v>11</v>
      </c>
      <c r="C1" s="11" t="s">
        <v>11</v>
      </c>
      <c r="D1" s="11" t="s">
        <v>11</v>
      </c>
      <c r="E1" s="11" t="s">
        <v>11</v>
      </c>
      <c r="F1" s="11" t="s">
        <v>11</v>
      </c>
      <c r="G1" s="11" t="s">
        <v>11</v>
      </c>
      <c r="H1" s="11" t="s">
        <v>11</v>
      </c>
      <c r="I1" s="11" t="s">
        <v>12</v>
      </c>
      <c r="J1" s="11" t="s">
        <v>11</v>
      </c>
      <c r="K1" s="11" t="s">
        <v>12</v>
      </c>
      <c r="L1" s="11" t="s">
        <v>11</v>
      </c>
      <c r="M1" s="11" t="s">
        <v>13</v>
      </c>
      <c r="N1" s="11" t="s">
        <v>11</v>
      </c>
      <c r="O1" s="11" t="s">
        <v>13</v>
      </c>
      <c r="P1" s="11" t="s">
        <v>11</v>
      </c>
    </row>
    <row r="2" spans="1:16" s="11" customFormat="1">
      <c r="A2" s="12"/>
      <c r="B2" s="12">
        <v>61</v>
      </c>
      <c r="C2" s="12">
        <v>62</v>
      </c>
      <c r="D2" s="12">
        <v>159</v>
      </c>
      <c r="E2" s="12">
        <v>529</v>
      </c>
      <c r="F2" s="12">
        <v>637</v>
      </c>
      <c r="G2" s="12">
        <v>717</v>
      </c>
      <c r="H2" s="12">
        <v>793</v>
      </c>
      <c r="I2" s="12">
        <v>887</v>
      </c>
      <c r="J2" s="12">
        <v>1088</v>
      </c>
      <c r="K2" s="12">
        <v>1589</v>
      </c>
      <c r="L2" s="12">
        <v>261</v>
      </c>
      <c r="M2" s="13">
        <v>186</v>
      </c>
      <c r="N2" s="12">
        <v>1206</v>
      </c>
      <c r="O2" s="13">
        <v>810</v>
      </c>
      <c r="P2" s="12" t="s">
        <v>14</v>
      </c>
    </row>
    <row r="3" spans="1:16">
      <c r="A3" s="1">
        <v>1</v>
      </c>
      <c r="B3">
        <v>223</v>
      </c>
      <c r="C3">
        <v>227</v>
      </c>
      <c r="D3">
        <v>227</v>
      </c>
      <c r="E3">
        <v>215</v>
      </c>
      <c r="F3">
        <v>222</v>
      </c>
      <c r="G3">
        <v>232</v>
      </c>
      <c r="I3">
        <v>230</v>
      </c>
      <c r="J3">
        <v>230</v>
      </c>
      <c r="O3">
        <v>234</v>
      </c>
    </row>
    <row r="4" spans="1:16">
      <c r="A4" s="1">
        <v>2</v>
      </c>
      <c r="B4">
        <v>215</v>
      </c>
      <c r="C4">
        <v>223</v>
      </c>
      <c r="D4">
        <v>220</v>
      </c>
      <c r="E4">
        <v>210</v>
      </c>
      <c r="G4">
        <v>233</v>
      </c>
      <c r="I4">
        <v>222</v>
      </c>
      <c r="J4">
        <v>225</v>
      </c>
      <c r="O4">
        <v>229</v>
      </c>
    </row>
    <row r="5" spans="1:16">
      <c r="A5" s="1">
        <v>3</v>
      </c>
      <c r="B5">
        <v>34</v>
      </c>
      <c r="C5">
        <v>32.6</v>
      </c>
      <c r="D5">
        <v>32.1</v>
      </c>
      <c r="E5">
        <v>31</v>
      </c>
      <c r="G5">
        <v>33</v>
      </c>
      <c r="H5">
        <v>33.200000000000003</v>
      </c>
      <c r="I5">
        <v>32</v>
      </c>
      <c r="J5">
        <v>31</v>
      </c>
      <c r="K5">
        <v>34</v>
      </c>
      <c r="N5">
        <v>32</v>
      </c>
      <c r="O5">
        <v>39</v>
      </c>
    </row>
    <row r="6" spans="1:16">
      <c r="A6" s="1">
        <v>4</v>
      </c>
      <c r="B6">
        <v>27.5</v>
      </c>
      <c r="C6">
        <v>26</v>
      </c>
      <c r="D6">
        <v>25</v>
      </c>
      <c r="E6">
        <v>25</v>
      </c>
      <c r="G6">
        <v>26</v>
      </c>
      <c r="H6">
        <v>26</v>
      </c>
      <c r="I6">
        <v>25</v>
      </c>
      <c r="J6">
        <v>25</v>
      </c>
      <c r="K6">
        <v>26</v>
      </c>
      <c r="N6">
        <v>25</v>
      </c>
      <c r="O6">
        <v>29.3</v>
      </c>
    </row>
    <row r="7" spans="1:16">
      <c r="A7" s="1">
        <v>5</v>
      </c>
      <c r="B7">
        <v>49</v>
      </c>
      <c r="C7">
        <v>48</v>
      </c>
      <c r="D7">
        <v>50</v>
      </c>
      <c r="E7">
        <v>44</v>
      </c>
      <c r="G7">
        <v>50</v>
      </c>
      <c r="H7">
        <v>50</v>
      </c>
      <c r="I7">
        <v>48</v>
      </c>
      <c r="J7">
        <v>47</v>
      </c>
      <c r="K7">
        <v>49.5</v>
      </c>
      <c r="L7">
        <v>50</v>
      </c>
      <c r="O7">
        <v>54</v>
      </c>
    </row>
    <row r="8" spans="1:16">
      <c r="A8" s="1">
        <v>6</v>
      </c>
      <c r="B8">
        <v>33</v>
      </c>
      <c r="C8">
        <v>31.3</v>
      </c>
      <c r="D8">
        <v>32</v>
      </c>
      <c r="E8">
        <v>29</v>
      </c>
      <c r="F8">
        <v>32</v>
      </c>
      <c r="G8">
        <v>33</v>
      </c>
      <c r="J8">
        <v>30</v>
      </c>
      <c r="K8">
        <v>31</v>
      </c>
      <c r="O8">
        <v>35</v>
      </c>
    </row>
    <row r="9" spans="1:16">
      <c r="A9" s="1">
        <v>7</v>
      </c>
      <c r="B9">
        <v>40</v>
      </c>
      <c r="C9">
        <v>39</v>
      </c>
      <c r="D9">
        <v>38</v>
      </c>
      <c r="E9">
        <v>36</v>
      </c>
      <c r="G9">
        <v>42</v>
      </c>
      <c r="H9">
        <v>42</v>
      </c>
      <c r="I9">
        <v>38</v>
      </c>
      <c r="J9">
        <v>36</v>
      </c>
      <c r="K9">
        <v>40</v>
      </c>
      <c r="O9">
        <v>45</v>
      </c>
    </row>
    <row r="10" spans="1:16">
      <c r="A10" s="1">
        <v>8</v>
      </c>
      <c r="B10">
        <v>14</v>
      </c>
      <c r="C10">
        <v>13.8</v>
      </c>
      <c r="D10">
        <v>15</v>
      </c>
      <c r="E10">
        <v>14</v>
      </c>
      <c r="G10">
        <v>15</v>
      </c>
      <c r="H10">
        <v>15</v>
      </c>
      <c r="I10">
        <v>14</v>
      </c>
      <c r="J10">
        <v>15</v>
      </c>
      <c r="K10">
        <v>15</v>
      </c>
      <c r="L10">
        <v>14</v>
      </c>
      <c r="O10">
        <v>15.5</v>
      </c>
    </row>
    <row r="11" spans="1:16">
      <c r="A11" s="2" t="s">
        <v>16</v>
      </c>
      <c r="C11">
        <v>10</v>
      </c>
      <c r="E11">
        <v>6.3</v>
      </c>
      <c r="I11">
        <v>5.5</v>
      </c>
      <c r="J11">
        <v>10</v>
      </c>
      <c r="K11">
        <v>10</v>
      </c>
      <c r="L11">
        <v>9</v>
      </c>
      <c r="O11">
        <v>12.3</v>
      </c>
    </row>
    <row r="12" spans="1:16">
      <c r="A12" s="1">
        <v>9</v>
      </c>
      <c r="C12">
        <v>0</v>
      </c>
      <c r="E12">
        <v>0</v>
      </c>
      <c r="F12">
        <v>0</v>
      </c>
      <c r="G12" s="14">
        <v>4</v>
      </c>
      <c r="I12">
        <v>4</v>
      </c>
      <c r="J12">
        <v>0</v>
      </c>
      <c r="K12">
        <v>0</v>
      </c>
    </row>
    <row r="13" spans="1:16">
      <c r="A13" s="1">
        <v>10</v>
      </c>
      <c r="B13">
        <v>46</v>
      </c>
      <c r="C13">
        <v>45.1</v>
      </c>
      <c r="D13">
        <v>45.2</v>
      </c>
      <c r="E13">
        <v>44.1</v>
      </c>
      <c r="G13">
        <v>46.1</v>
      </c>
      <c r="I13">
        <v>43</v>
      </c>
      <c r="J13">
        <v>45.3</v>
      </c>
      <c r="O13">
        <v>51</v>
      </c>
      <c r="P13">
        <v>44.5</v>
      </c>
    </row>
    <row r="14" spans="1:16">
      <c r="A14" s="1">
        <v>11</v>
      </c>
      <c r="B14">
        <v>45.5</v>
      </c>
      <c r="C14">
        <v>44</v>
      </c>
      <c r="D14">
        <v>46</v>
      </c>
      <c r="E14">
        <v>44</v>
      </c>
      <c r="G14">
        <v>44</v>
      </c>
      <c r="I14">
        <v>44</v>
      </c>
      <c r="J14">
        <v>45</v>
      </c>
      <c r="M14">
        <v>48</v>
      </c>
      <c r="O14">
        <v>51.3</v>
      </c>
      <c r="P14">
        <v>44</v>
      </c>
    </row>
    <row r="15" spans="1:16">
      <c r="A15" s="1">
        <v>12</v>
      </c>
      <c r="B15">
        <v>31.7</v>
      </c>
      <c r="C15">
        <v>34</v>
      </c>
      <c r="D15">
        <v>34</v>
      </c>
      <c r="E15">
        <v>31.9</v>
      </c>
      <c r="F15">
        <v>34.1</v>
      </c>
      <c r="G15">
        <v>35.200000000000003</v>
      </c>
      <c r="I15">
        <v>33</v>
      </c>
      <c r="J15">
        <v>34.700000000000003</v>
      </c>
      <c r="M15">
        <v>34</v>
      </c>
      <c r="O15">
        <v>37.700000000000003</v>
      </c>
      <c r="P15">
        <v>34.5</v>
      </c>
    </row>
    <row r="16" spans="1:16">
      <c r="A16" s="1">
        <v>13</v>
      </c>
      <c r="B16">
        <v>25</v>
      </c>
      <c r="C16">
        <v>27</v>
      </c>
      <c r="D16">
        <v>27.7</v>
      </c>
      <c r="E16">
        <v>25</v>
      </c>
      <c r="F16">
        <v>29</v>
      </c>
      <c r="G16">
        <v>28</v>
      </c>
      <c r="I16">
        <v>27</v>
      </c>
      <c r="J16">
        <v>27.5</v>
      </c>
      <c r="M16">
        <v>26</v>
      </c>
      <c r="O16">
        <v>29.2</v>
      </c>
      <c r="P16">
        <v>27.5</v>
      </c>
    </row>
    <row r="17" spans="1:18">
      <c r="A17" s="1">
        <v>14</v>
      </c>
      <c r="B17">
        <v>27.5</v>
      </c>
      <c r="C17">
        <v>29</v>
      </c>
      <c r="D17">
        <v>29.8</v>
      </c>
      <c r="E17">
        <v>26.9</v>
      </c>
      <c r="J17">
        <v>29.5</v>
      </c>
      <c r="M17">
        <v>29.5</v>
      </c>
      <c r="O17">
        <v>31.8</v>
      </c>
      <c r="P17">
        <v>29</v>
      </c>
    </row>
    <row r="18" spans="1:18">
      <c r="A18" s="2" t="s">
        <v>17</v>
      </c>
      <c r="B18">
        <v>24.7</v>
      </c>
      <c r="C18">
        <v>26</v>
      </c>
      <c r="D18">
        <v>27</v>
      </c>
      <c r="E18">
        <v>23.9</v>
      </c>
      <c r="F18">
        <v>28</v>
      </c>
      <c r="G18">
        <v>28</v>
      </c>
      <c r="I18">
        <v>25.6</v>
      </c>
      <c r="J18">
        <v>26.7</v>
      </c>
      <c r="M18">
        <v>26.7</v>
      </c>
      <c r="O18">
        <v>27.8</v>
      </c>
      <c r="P18">
        <v>24</v>
      </c>
    </row>
    <row r="19" spans="1:18" s="2" customFormat="1">
      <c r="C19" s="2" t="s">
        <v>11</v>
      </c>
      <c r="D19" s="2" t="s">
        <v>11</v>
      </c>
      <c r="E19" s="2" t="s">
        <v>11</v>
      </c>
      <c r="F19" s="2" t="s">
        <v>11</v>
      </c>
      <c r="G19" s="2" t="s">
        <v>11</v>
      </c>
      <c r="H19" s="2" t="s">
        <v>11</v>
      </c>
      <c r="I19" s="2" t="s">
        <v>11</v>
      </c>
      <c r="J19" s="2" t="s">
        <v>11</v>
      </c>
      <c r="K19" s="2" t="s">
        <v>11</v>
      </c>
      <c r="L19" s="2" t="s">
        <v>11</v>
      </c>
      <c r="M19" s="2" t="s">
        <v>11</v>
      </c>
      <c r="N19" s="2" t="s">
        <v>12</v>
      </c>
      <c r="O19" s="2" t="s">
        <v>12</v>
      </c>
      <c r="P19" s="2" t="s">
        <v>13</v>
      </c>
      <c r="Q19" s="2" t="s">
        <v>13</v>
      </c>
    </row>
    <row r="20" spans="1:18" s="2" customFormat="1">
      <c r="A20" s="7" t="s">
        <v>15</v>
      </c>
      <c r="B20" s="1"/>
      <c r="C20" s="1">
        <v>61</v>
      </c>
      <c r="D20" s="1">
        <v>62</v>
      </c>
      <c r="E20" s="1">
        <v>159</v>
      </c>
      <c r="F20" s="1">
        <v>529</v>
      </c>
      <c r="G20" s="1">
        <v>637</v>
      </c>
      <c r="H20" s="1">
        <v>717</v>
      </c>
      <c r="I20" s="1">
        <v>793</v>
      </c>
      <c r="J20" s="1">
        <v>1088</v>
      </c>
      <c r="K20" s="1">
        <v>261</v>
      </c>
      <c r="L20" s="1">
        <v>1206</v>
      </c>
      <c r="M20" s="1" t="s">
        <v>14</v>
      </c>
      <c r="N20" s="1">
        <v>887</v>
      </c>
      <c r="O20" s="1">
        <v>1589</v>
      </c>
      <c r="P20" s="6">
        <v>810</v>
      </c>
      <c r="Q20" s="6">
        <v>186</v>
      </c>
    </row>
    <row r="21" spans="1:18">
      <c r="A21" s="8">
        <v>210.24137931034483</v>
      </c>
      <c r="B21" s="1">
        <v>1</v>
      </c>
      <c r="C21">
        <v>223</v>
      </c>
      <c r="D21">
        <v>227</v>
      </c>
      <c r="E21">
        <v>227</v>
      </c>
      <c r="F21">
        <v>215</v>
      </c>
      <c r="G21">
        <v>222</v>
      </c>
      <c r="H21">
        <v>232</v>
      </c>
      <c r="J21">
        <v>230</v>
      </c>
      <c r="N21">
        <v>230</v>
      </c>
      <c r="P21">
        <v>234</v>
      </c>
    </row>
    <row r="22" spans="1:18">
      <c r="A22" s="8">
        <v>26.517241379310338</v>
      </c>
      <c r="B22" s="1">
        <v>3</v>
      </c>
      <c r="C22">
        <v>34</v>
      </c>
      <c r="D22">
        <v>32.6</v>
      </c>
      <c r="E22">
        <v>32.1</v>
      </c>
      <c r="F22">
        <v>31</v>
      </c>
      <c r="H22">
        <v>33</v>
      </c>
      <c r="I22">
        <v>33.200000000000003</v>
      </c>
      <c r="J22">
        <v>31</v>
      </c>
      <c r="L22">
        <v>32</v>
      </c>
      <c r="N22">
        <v>32</v>
      </c>
      <c r="O22">
        <v>34</v>
      </c>
      <c r="P22">
        <v>39</v>
      </c>
    </row>
    <row r="23" spans="1:18">
      <c r="A23" s="8">
        <v>21.331034482758621</v>
      </c>
      <c r="B23" s="1">
        <v>4</v>
      </c>
      <c r="C23">
        <v>27.5</v>
      </c>
      <c r="D23">
        <v>26</v>
      </c>
      <c r="E23">
        <v>25</v>
      </c>
      <c r="F23">
        <v>25</v>
      </c>
      <c r="H23">
        <v>26</v>
      </c>
      <c r="I23">
        <v>26</v>
      </c>
      <c r="J23">
        <v>25</v>
      </c>
      <c r="L23">
        <v>25</v>
      </c>
      <c r="N23">
        <v>25</v>
      </c>
      <c r="O23">
        <v>26</v>
      </c>
      <c r="P23">
        <v>29.3</v>
      </c>
    </row>
    <row r="24" spans="1:18">
      <c r="A24" s="8">
        <v>42.527586206896551</v>
      </c>
      <c r="B24" s="1">
        <v>5</v>
      </c>
      <c r="C24">
        <v>49</v>
      </c>
      <c r="D24">
        <v>48</v>
      </c>
      <c r="E24">
        <v>50</v>
      </c>
      <c r="F24">
        <v>44</v>
      </c>
      <c r="H24">
        <v>50</v>
      </c>
      <c r="I24">
        <v>50</v>
      </c>
      <c r="J24">
        <v>47</v>
      </c>
      <c r="K24">
        <v>50</v>
      </c>
      <c r="N24">
        <v>48</v>
      </c>
      <c r="O24">
        <v>49.5</v>
      </c>
      <c r="P24">
        <v>54</v>
      </c>
    </row>
    <row r="25" spans="1:18">
      <c r="A25" s="8">
        <v>26.820689655172412</v>
      </c>
      <c r="B25" s="1">
        <v>6</v>
      </c>
      <c r="C25">
        <v>33</v>
      </c>
      <c r="D25">
        <v>31.3</v>
      </c>
      <c r="E25">
        <v>32</v>
      </c>
      <c r="F25">
        <v>29</v>
      </c>
      <c r="G25">
        <v>32</v>
      </c>
      <c r="H25">
        <v>33</v>
      </c>
      <c r="J25">
        <v>30</v>
      </c>
      <c r="O25">
        <v>31</v>
      </c>
      <c r="P25">
        <v>35</v>
      </c>
    </row>
    <row r="26" spans="1:18">
      <c r="A26" s="8">
        <v>38.751724137931035</v>
      </c>
      <c r="B26" s="1">
        <v>10</v>
      </c>
      <c r="C26">
        <v>46</v>
      </c>
      <c r="D26">
        <v>45.1</v>
      </c>
      <c r="E26">
        <v>45.2</v>
      </c>
      <c r="F26">
        <v>44.1</v>
      </c>
      <c r="H26">
        <v>46.1</v>
      </c>
      <c r="J26">
        <v>45.3</v>
      </c>
      <c r="M26">
        <v>44.5</v>
      </c>
      <c r="N26">
        <v>43</v>
      </c>
      <c r="P26">
        <v>51</v>
      </c>
    </row>
    <row r="27" spans="1:18">
      <c r="A27" s="8">
        <v>38.527586206896558</v>
      </c>
      <c r="B27" s="1">
        <v>11</v>
      </c>
      <c r="C27">
        <v>45.5</v>
      </c>
      <c r="D27">
        <v>44</v>
      </c>
      <c r="E27">
        <v>46</v>
      </c>
      <c r="F27">
        <v>44</v>
      </c>
      <c r="H27">
        <v>44</v>
      </c>
      <c r="J27">
        <v>45</v>
      </c>
      <c r="M27">
        <v>44</v>
      </c>
      <c r="N27">
        <v>44</v>
      </c>
      <c r="P27">
        <v>51.3</v>
      </c>
      <c r="Q27">
        <v>48</v>
      </c>
      <c r="R27">
        <f>5100/31.8</f>
        <v>160.37735849056602</v>
      </c>
    </row>
    <row r="28" spans="1:18">
      <c r="A28" s="8">
        <v>29.582758620689649</v>
      </c>
      <c r="B28" s="1">
        <v>12</v>
      </c>
      <c r="C28">
        <v>31.7</v>
      </c>
      <c r="D28">
        <v>34</v>
      </c>
      <c r="E28">
        <v>34</v>
      </c>
      <c r="F28">
        <v>31.9</v>
      </c>
      <c r="G28">
        <v>34.1</v>
      </c>
      <c r="H28">
        <v>35.200000000000003</v>
      </c>
      <c r="J28">
        <v>34.700000000000003</v>
      </c>
      <c r="M28">
        <v>34.5</v>
      </c>
      <c r="N28">
        <v>33</v>
      </c>
      <c r="P28">
        <v>37.700000000000003</v>
      </c>
      <c r="Q28">
        <v>34</v>
      </c>
    </row>
    <row r="29" spans="1:18">
      <c r="A29" s="8">
        <v>24.11724137931035</v>
      </c>
      <c r="B29" s="1">
        <v>13</v>
      </c>
      <c r="C29">
        <v>25</v>
      </c>
      <c r="D29">
        <v>27</v>
      </c>
      <c r="E29">
        <v>27.7</v>
      </c>
      <c r="F29">
        <v>25</v>
      </c>
      <c r="G29">
        <v>29</v>
      </c>
      <c r="H29">
        <v>28</v>
      </c>
      <c r="J29">
        <v>27.5</v>
      </c>
      <c r="M29">
        <v>27.5</v>
      </c>
      <c r="N29">
        <v>27</v>
      </c>
      <c r="P29">
        <v>29.2</v>
      </c>
      <c r="Q29">
        <v>26</v>
      </c>
    </row>
    <row r="30" spans="1:18">
      <c r="A30" s="8">
        <v>25.820689655172412</v>
      </c>
      <c r="B30" s="1">
        <v>14</v>
      </c>
      <c r="C30">
        <v>27.5</v>
      </c>
      <c r="D30">
        <v>29</v>
      </c>
      <c r="E30">
        <v>29.8</v>
      </c>
      <c r="F30">
        <v>26.9</v>
      </c>
      <c r="J30">
        <v>29.5</v>
      </c>
      <c r="M30">
        <v>29</v>
      </c>
      <c r="P30">
        <v>31.8</v>
      </c>
      <c r="Q30">
        <v>29.5</v>
      </c>
    </row>
    <row r="31" spans="1:18">
      <c r="A31" s="8">
        <v>33.948275862068968</v>
      </c>
      <c r="B31" s="1">
        <v>7</v>
      </c>
      <c r="C31">
        <v>40</v>
      </c>
      <c r="D31">
        <v>39</v>
      </c>
      <c r="E31">
        <v>38</v>
      </c>
      <c r="F31">
        <v>36</v>
      </c>
      <c r="H31">
        <v>42</v>
      </c>
      <c r="I31">
        <v>42</v>
      </c>
      <c r="J31">
        <v>36</v>
      </c>
      <c r="N31">
        <v>38</v>
      </c>
      <c r="O31">
        <v>40</v>
      </c>
      <c r="P31">
        <v>45</v>
      </c>
    </row>
    <row r="32" spans="1:18">
      <c r="A32" s="8">
        <v>12.372413793103449</v>
      </c>
      <c r="B32" s="1">
        <v>8</v>
      </c>
      <c r="C32">
        <v>14</v>
      </c>
      <c r="D32">
        <v>13.8</v>
      </c>
      <c r="E32">
        <v>15</v>
      </c>
      <c r="F32">
        <v>14</v>
      </c>
      <c r="H32">
        <v>15</v>
      </c>
      <c r="I32">
        <v>15</v>
      </c>
      <c r="J32">
        <v>15</v>
      </c>
      <c r="K32">
        <v>14</v>
      </c>
      <c r="N32">
        <v>14</v>
      </c>
      <c r="O32">
        <v>15</v>
      </c>
      <c r="P32">
        <v>15.5</v>
      </c>
    </row>
    <row r="33" spans="1:17">
      <c r="A33" s="9" t="s">
        <v>0</v>
      </c>
      <c r="B33" s="1"/>
      <c r="C33" s="2">
        <f>C20</f>
        <v>61</v>
      </c>
      <c r="D33" s="2">
        <f>D20</f>
        <v>62</v>
      </c>
      <c r="E33" s="2">
        <f>E20</f>
        <v>159</v>
      </c>
      <c r="F33" s="2">
        <f>F20</f>
        <v>529</v>
      </c>
      <c r="G33" s="2">
        <f>G20</f>
        <v>637</v>
      </c>
      <c r="H33" s="2">
        <f t="shared" ref="H33:Q33" si="0">H20</f>
        <v>717</v>
      </c>
      <c r="I33" s="2">
        <f t="shared" si="0"/>
        <v>793</v>
      </c>
      <c r="J33" s="2">
        <f>J20</f>
        <v>1088</v>
      </c>
      <c r="K33" s="2">
        <f>K20</f>
        <v>261</v>
      </c>
      <c r="L33" s="2">
        <f>L20</f>
        <v>1206</v>
      </c>
      <c r="M33" s="2" t="str">
        <f>M20</f>
        <v>1038 MT ?</v>
      </c>
      <c r="N33" s="2">
        <f>N20</f>
        <v>887</v>
      </c>
      <c r="O33" s="2">
        <f t="shared" si="0"/>
        <v>1589</v>
      </c>
      <c r="P33" s="6">
        <f t="shared" si="0"/>
        <v>810</v>
      </c>
      <c r="Q33" s="6">
        <f t="shared" si="0"/>
        <v>186</v>
      </c>
    </row>
    <row r="34" spans="1:17">
      <c r="A34" s="10">
        <f>LOG10(A21)</f>
        <v>2.3227181971229638</v>
      </c>
      <c r="B34" s="1">
        <v>1</v>
      </c>
      <c r="C34" s="3">
        <f t="shared" ref="C34:G45" si="1">LOG10(C21)-$A34</f>
        <v>2.5586665925196872E-2</v>
      </c>
      <c r="D34" s="3">
        <f t="shared" si="1"/>
        <v>3.3307660070158729E-2</v>
      </c>
      <c r="E34" s="3">
        <f t="shared" si="1"/>
        <v>3.3307660070158729E-2</v>
      </c>
      <c r="F34" s="3">
        <f t="shared" si="1"/>
        <v>9.7202627926415985E-3</v>
      </c>
      <c r="G34" s="3">
        <f t="shared" si="1"/>
        <v>2.3634777327675049E-2</v>
      </c>
      <c r="H34" s="3">
        <f t="shared" ref="H34:P34" si="2">LOG10(H21)-$A34</f>
        <v>4.2769787767936052E-2</v>
      </c>
      <c r="I34" s="3"/>
      <c r="J34" s="3">
        <f t="shared" ref="J34:N45" si="3">LOG10(J21)-$A34</f>
        <v>3.9009638894629273E-2</v>
      </c>
      <c r="K34" s="3"/>
      <c r="L34" s="3"/>
      <c r="M34" s="3"/>
      <c r="N34" s="3">
        <f t="shared" si="3"/>
        <v>3.9009638894629273E-2</v>
      </c>
      <c r="O34" s="3"/>
      <c r="P34" s="3">
        <f t="shared" si="2"/>
        <v>4.6497660287179166E-2</v>
      </c>
      <c r="Q34" s="3"/>
    </row>
    <row r="35" spans="1:17">
      <c r="A35" s="10">
        <f t="shared" ref="A35:A45" si="4">LOG10(A22)</f>
        <v>1.4235283419024749</v>
      </c>
      <c r="B35" s="1">
        <v>3</v>
      </c>
      <c r="C35" s="3">
        <f t="shared" si="1"/>
        <v>0.10795057513978024</v>
      </c>
      <c r="D35" s="3">
        <f t="shared" si="1"/>
        <v>8.9689258165464025E-2</v>
      </c>
      <c r="E35" s="3">
        <f t="shared" si="1"/>
        <v>8.2976690502397199E-2</v>
      </c>
      <c r="F35" s="3">
        <f t="shared" si="1"/>
        <v>6.7833351931797736E-2</v>
      </c>
      <c r="G35" s="3"/>
      <c r="H35" s="3">
        <f t="shared" ref="H35:P35" si="5">LOG10(H22)-$A35</f>
        <v>9.4985597975412617E-2</v>
      </c>
      <c r="I35" s="3">
        <f t="shared" si="5"/>
        <v>9.7609741801561345E-2</v>
      </c>
      <c r="J35" s="3">
        <f t="shared" si="3"/>
        <v>6.7833351931797736E-2</v>
      </c>
      <c r="K35" s="3"/>
      <c r="L35" s="3">
        <f t="shared" si="3"/>
        <v>8.1621636417431143E-2</v>
      </c>
      <c r="M35" s="3"/>
      <c r="N35" s="3">
        <f t="shared" si="3"/>
        <v>8.1621636417431143E-2</v>
      </c>
      <c r="O35" s="3">
        <f t="shared" si="5"/>
        <v>0.10795057513978024</v>
      </c>
      <c r="P35" s="3">
        <f t="shared" si="5"/>
        <v>0.1675362651240242</v>
      </c>
      <c r="Q35" s="3"/>
    </row>
    <row r="36" spans="1:17">
      <c r="A36" s="10">
        <f t="shared" si="4"/>
        <v>1.329011917768204</v>
      </c>
      <c r="B36" s="1">
        <v>4</v>
      </c>
      <c r="C36" s="3">
        <f t="shared" si="1"/>
        <v>0.11032077606205859</v>
      </c>
      <c r="D36" s="3">
        <f t="shared" si="1"/>
        <v>8.5961430202613931E-2</v>
      </c>
      <c r="E36" s="3">
        <f t="shared" si="1"/>
        <v>6.8928090903833672E-2</v>
      </c>
      <c r="F36" s="3">
        <f t="shared" si="1"/>
        <v>6.8928090903833672E-2</v>
      </c>
      <c r="G36" s="3"/>
      <c r="H36" s="3">
        <f t="shared" ref="H36:P36" si="6">LOG10(H23)-$A36</f>
        <v>8.5961430202613931E-2</v>
      </c>
      <c r="I36" s="3">
        <f t="shared" si="6"/>
        <v>8.5961430202613931E-2</v>
      </c>
      <c r="J36" s="3">
        <f t="shared" si="3"/>
        <v>6.8928090903833672E-2</v>
      </c>
      <c r="K36" s="3"/>
      <c r="L36" s="3">
        <f t="shared" si="3"/>
        <v>6.8928090903833672E-2</v>
      </c>
      <c r="M36" s="3"/>
      <c r="N36" s="3">
        <f t="shared" si="3"/>
        <v>6.8928090903833672E-2</v>
      </c>
      <c r="O36" s="3">
        <f t="shared" si="6"/>
        <v>8.5961430202613931E-2</v>
      </c>
      <c r="P36" s="3">
        <f t="shared" si="6"/>
        <v>0.13785570258590552</v>
      </c>
      <c r="Q36" s="3"/>
    </row>
    <row r="37" spans="1:17">
      <c r="A37" s="10">
        <f t="shared" si="4"/>
        <v>1.6286707336010562</v>
      </c>
      <c r="B37" s="1">
        <v>5</v>
      </c>
      <c r="C37" s="3">
        <f t="shared" si="1"/>
        <v>6.1525346427457439E-2</v>
      </c>
      <c r="D37" s="3">
        <f t="shared" si="1"/>
        <v>5.2570503774530986E-2</v>
      </c>
      <c r="E37" s="3">
        <f t="shared" si="1"/>
        <v>7.029927073496256E-2</v>
      </c>
      <c r="F37" s="3">
        <f t="shared" si="1"/>
        <v>1.4781942885131238E-2</v>
      </c>
      <c r="G37" s="3"/>
      <c r="H37" s="3">
        <f t="shared" ref="H37:P37" si="7">LOG10(H24)-$A37</f>
        <v>7.029927073496256E-2</v>
      </c>
      <c r="I37" s="3">
        <f t="shared" si="7"/>
        <v>7.029927073496256E-2</v>
      </c>
      <c r="J37" s="3">
        <f t="shared" si="3"/>
        <v>4.3427124334661338E-2</v>
      </c>
      <c r="K37" s="3">
        <f t="shared" si="3"/>
        <v>7.029927073496256E-2</v>
      </c>
      <c r="L37" s="3"/>
      <c r="M37" s="3"/>
      <c r="N37" s="3">
        <f t="shared" si="3"/>
        <v>5.2570503774530986E-2</v>
      </c>
      <c r="O37" s="3">
        <f t="shared" si="7"/>
        <v>6.593446533251246E-2</v>
      </c>
      <c r="P37" s="3">
        <f t="shared" si="7"/>
        <v>0.10372302622191243</v>
      </c>
      <c r="Q37" s="3"/>
    </row>
    <row r="38" spans="1:17">
      <c r="A38" s="10">
        <f t="shared" si="4"/>
        <v>1.4284699409124848</v>
      </c>
      <c r="B38" s="1">
        <v>6</v>
      </c>
      <c r="C38" s="3">
        <f t="shared" si="1"/>
        <v>9.0043998965402716E-2</v>
      </c>
      <c r="D38" s="3">
        <f t="shared" si="1"/>
        <v>6.7074396633963751E-2</v>
      </c>
      <c r="E38" s="3">
        <f t="shared" si="1"/>
        <v>7.6680037407421242E-2</v>
      </c>
      <c r="F38" s="3">
        <f t="shared" si="1"/>
        <v>3.3928056986471278E-2</v>
      </c>
      <c r="G38" s="3">
        <f t="shared" si="1"/>
        <v>7.6680037407421242E-2</v>
      </c>
      <c r="H38" s="3">
        <f t="shared" ref="H38:P38" si="8">LOG10(H25)-$A38</f>
        <v>9.0043998965402716E-2</v>
      </c>
      <c r="I38" s="3"/>
      <c r="J38" s="3">
        <f t="shared" si="3"/>
        <v>4.8651313807177576E-2</v>
      </c>
      <c r="K38" s="3"/>
      <c r="L38" s="3"/>
      <c r="M38" s="3"/>
      <c r="N38" s="3"/>
      <c r="O38" s="3">
        <f t="shared" si="8"/>
        <v>6.2891752921787836E-2</v>
      </c>
      <c r="P38" s="3">
        <f t="shared" si="8"/>
        <v>0.11559810343779087</v>
      </c>
      <c r="Q38" s="3"/>
    </row>
    <row r="39" spans="1:17">
      <c r="A39" s="10">
        <f t="shared" si="4"/>
        <v>1.5882910298599249</v>
      </c>
      <c r="B39" s="1">
        <v>10</v>
      </c>
      <c r="C39" s="3">
        <f t="shared" si="1"/>
        <v>7.446680182164922E-2</v>
      </c>
      <c r="D39" s="3">
        <f t="shared" si="1"/>
        <v>6.5885512018035719E-2</v>
      </c>
      <c r="E39" s="3">
        <f t="shared" si="1"/>
        <v>6.6847404951457357E-2</v>
      </c>
      <c r="F39" s="3">
        <f t="shared" si="1"/>
        <v>5.6147559607913733E-2</v>
      </c>
      <c r="G39" s="3"/>
      <c r="H39" s="3">
        <f t="shared" ref="H39:P39" si="9">LOG10(H26)-$A39</f>
        <v>7.5409895529723325E-2</v>
      </c>
      <c r="I39" s="3"/>
      <c r="J39" s="3">
        <f t="shared" si="3"/>
        <v>6.7807172152906992E-2</v>
      </c>
      <c r="K39" s="3"/>
      <c r="L39" s="3"/>
      <c r="M39" s="3">
        <f t="shared" si="3"/>
        <v>6.006898112100667E-2</v>
      </c>
      <c r="N39" s="3">
        <f t="shared" si="3"/>
        <v>4.5177425719661546E-2</v>
      </c>
      <c r="O39" s="3"/>
      <c r="P39" s="3">
        <f t="shared" si="9"/>
        <v>0.11927914623801139</v>
      </c>
      <c r="Q39" s="3"/>
    </row>
    <row r="40" spans="1:17">
      <c r="A40" s="10">
        <f t="shared" si="4"/>
        <v>1.5857718008670616</v>
      </c>
      <c r="B40" s="1">
        <v>11</v>
      </c>
      <c r="C40" s="3">
        <f t="shared" si="1"/>
        <v>7.2239595790050792E-2</v>
      </c>
      <c r="D40" s="3">
        <f t="shared" si="1"/>
        <v>5.7680875619125827E-2</v>
      </c>
      <c r="E40" s="3">
        <f t="shared" si="1"/>
        <v>7.6986030814512496E-2</v>
      </c>
      <c r="F40" s="3">
        <f t="shared" si="1"/>
        <v>5.7680875619125827E-2</v>
      </c>
      <c r="G40" s="3"/>
      <c r="H40" s="3">
        <f t="shared" ref="H40:Q40" si="10">LOG10(H27)-$A40</f>
        <v>5.7680875619125827E-2</v>
      </c>
      <c r="I40" s="3"/>
      <c r="J40" s="3">
        <f t="shared" si="3"/>
        <v>6.744071290828213E-2</v>
      </c>
      <c r="K40" s="3"/>
      <c r="L40" s="3"/>
      <c r="M40" s="3">
        <f t="shared" si="3"/>
        <v>5.7680875619125827E-2</v>
      </c>
      <c r="N40" s="3">
        <f t="shared" si="3"/>
        <v>5.7680875619125827E-2</v>
      </c>
      <c r="O40" s="3"/>
      <c r="P40" s="3">
        <f t="shared" si="10"/>
        <v>0.12434556424475462</v>
      </c>
      <c r="Q40" s="3">
        <f t="shared" si="10"/>
        <v>9.5469436508525574E-2</v>
      </c>
    </row>
    <row r="41" spans="1:17">
      <c r="A41" s="10">
        <f t="shared" si="4"/>
        <v>1.4710386699273243</v>
      </c>
      <c r="B41" s="1">
        <v>12</v>
      </c>
      <c r="C41" s="3">
        <f t="shared" si="1"/>
        <v>3.0020592290427084E-2</v>
      </c>
      <c r="D41" s="3">
        <f t="shared" si="1"/>
        <v>6.044024711493079E-2</v>
      </c>
      <c r="E41" s="3">
        <f t="shared" si="1"/>
        <v>6.044024711493079E-2</v>
      </c>
      <c r="F41" s="3">
        <f t="shared" si="1"/>
        <v>3.275201312985665E-2</v>
      </c>
      <c r="G41" s="3">
        <f t="shared" si="1"/>
        <v>6.171570906517343E-2</v>
      </c>
      <c r="H41" s="3">
        <f t="shared" ref="H41:Q41" si="11">LOG10(H28)-$A41</f>
        <v>7.5503993550806614E-2</v>
      </c>
      <c r="I41" s="3"/>
      <c r="J41" s="3">
        <f t="shared" si="3"/>
        <v>6.9290804863549438E-2</v>
      </c>
      <c r="K41" s="3"/>
      <c r="L41" s="3"/>
      <c r="M41" s="3">
        <f t="shared" si="3"/>
        <v>6.678042514594984E-2</v>
      </c>
      <c r="N41" s="3">
        <f t="shared" si="3"/>
        <v>4.747526995056317E-2</v>
      </c>
      <c r="O41" s="3"/>
      <c r="P41" s="3">
        <f t="shared" si="11"/>
        <v>0.10530268027846845</v>
      </c>
      <c r="Q41" s="3">
        <f t="shared" si="11"/>
        <v>6.044024711493079E-2</v>
      </c>
    </row>
    <row r="42" spans="1:17">
      <c r="A42" s="10">
        <f t="shared" si="4"/>
        <v>1.38232763007427</v>
      </c>
      <c r="B42" s="1">
        <v>13</v>
      </c>
      <c r="C42" s="3">
        <f t="shared" si="1"/>
        <v>1.5612378597767762E-2</v>
      </c>
      <c r="D42" s="3">
        <f t="shared" si="1"/>
        <v>4.9036134084717409E-2</v>
      </c>
      <c r="E42" s="3">
        <f t="shared" si="1"/>
        <v>6.0152138990178683E-2</v>
      </c>
      <c r="F42" s="3">
        <f t="shared" si="1"/>
        <v>1.5612378597767762E-2</v>
      </c>
      <c r="G42" s="3">
        <f t="shared" si="1"/>
        <v>8.0070367824686128E-2</v>
      </c>
      <c r="H42" s="3">
        <f t="shared" ref="H42:Q42" si="12">LOG10(H29)-$A42</f>
        <v>6.4830401267949256E-2</v>
      </c>
      <c r="I42" s="3"/>
      <c r="J42" s="3">
        <f t="shared" si="3"/>
        <v>5.700506375599268E-2</v>
      </c>
      <c r="K42" s="3"/>
      <c r="L42" s="3"/>
      <c r="M42" s="3">
        <f t="shared" si="3"/>
        <v>5.700506375599268E-2</v>
      </c>
      <c r="N42" s="3">
        <f t="shared" si="3"/>
        <v>4.9036134084717409E-2</v>
      </c>
      <c r="O42" s="3"/>
      <c r="P42" s="3">
        <f t="shared" si="12"/>
        <v>8.3055221374148225E-2</v>
      </c>
      <c r="Q42" s="3">
        <f t="shared" si="12"/>
        <v>3.2645717896548021E-2</v>
      </c>
    </row>
    <row r="43" spans="1:17">
      <c r="A43" s="10">
        <f t="shared" si="4"/>
        <v>1.4119678378310927</v>
      </c>
      <c r="B43" s="1">
        <v>14</v>
      </c>
      <c r="C43" s="3">
        <f t="shared" si="1"/>
        <v>2.7364855999169935E-2</v>
      </c>
      <c r="D43" s="3">
        <f t="shared" si="1"/>
        <v>5.0430160067863383E-2</v>
      </c>
      <c r="E43" s="3">
        <f t="shared" si="1"/>
        <v>6.224842624516258E-2</v>
      </c>
      <c r="F43" s="3">
        <f t="shared" si="1"/>
        <v>1.7784442171315362E-2</v>
      </c>
      <c r="G43" s="3"/>
      <c r="H43" s="3"/>
      <c r="I43" s="3"/>
      <c r="J43" s="3">
        <f t="shared" si="3"/>
        <v>5.7854178147070279E-2</v>
      </c>
      <c r="K43" s="3"/>
      <c r="L43" s="3"/>
      <c r="M43" s="3">
        <f t="shared" si="3"/>
        <v>5.0430160067863383E-2</v>
      </c>
      <c r="N43" s="3"/>
      <c r="O43" s="3"/>
      <c r="P43" s="3">
        <f t="shared" ref="P43:Q43" si="13">LOG10(P30)-$A43</f>
        <v>9.0459282153340093E-2</v>
      </c>
      <c r="Q43" s="3">
        <f t="shared" si="13"/>
        <v>5.7854178147070279E-2</v>
      </c>
    </row>
    <row r="44" spans="1:17">
      <c r="A44" s="10">
        <f t="shared" si="4"/>
        <v>1.5308177225751809</v>
      </c>
      <c r="B44" s="1">
        <v>7</v>
      </c>
      <c r="C44" s="3">
        <f t="shared" si="1"/>
        <v>7.124226875278139E-2</v>
      </c>
      <c r="D44" s="3">
        <f t="shared" si="1"/>
        <v>6.0246884451318206E-2</v>
      </c>
      <c r="E44" s="3">
        <f t="shared" si="1"/>
        <v>4.896587404162922E-2</v>
      </c>
      <c r="F44" s="3">
        <f t="shared" si="1"/>
        <v>2.5484778192106372E-2</v>
      </c>
      <c r="G44" s="3"/>
      <c r="H44" s="3">
        <f t="shared" ref="H44:P44" si="14">LOG10(H31)-$A44</f>
        <v>9.2431567822719662E-2</v>
      </c>
      <c r="I44" s="3">
        <f t="shared" si="14"/>
        <v>9.2431567822719662E-2</v>
      </c>
      <c r="J44" s="3">
        <f t="shared" si="3"/>
        <v>2.5484778192106372E-2</v>
      </c>
      <c r="K44" s="3"/>
      <c r="L44" s="3"/>
      <c r="M44" s="3"/>
      <c r="N44" s="3">
        <f t="shared" si="3"/>
        <v>4.896587404162922E-2</v>
      </c>
      <c r="O44" s="3">
        <f t="shared" si="14"/>
        <v>7.124226875278139E-2</v>
      </c>
      <c r="P44" s="3">
        <f t="shared" si="14"/>
        <v>0.12239479120016283</v>
      </c>
      <c r="Q44" s="3"/>
    </row>
    <row r="45" spans="1:17">
      <c r="A45" s="10">
        <f t="shared" si="4"/>
        <v>1.0924544364730984</v>
      </c>
      <c r="B45" s="1">
        <v>8</v>
      </c>
      <c r="C45" s="3">
        <f t="shared" si="1"/>
        <v>5.3673599205139588E-2</v>
      </c>
      <c r="D45" s="3">
        <f t="shared" si="1"/>
        <v>4.7424649928138107E-2</v>
      </c>
      <c r="E45" s="3">
        <f t="shared" si="1"/>
        <v>8.3636822582582981E-2</v>
      </c>
      <c r="F45" s="3">
        <f t="shared" si="1"/>
        <v>5.3673599205139588E-2</v>
      </c>
      <c r="G45" s="3"/>
      <c r="H45" s="3">
        <f t="shared" ref="H45:P45" si="15">LOG10(H32)-$A45</f>
        <v>8.3636822582582981E-2</v>
      </c>
      <c r="I45" s="3">
        <f t="shared" si="15"/>
        <v>8.3636822582582981E-2</v>
      </c>
      <c r="J45" s="3">
        <f t="shared" si="3"/>
        <v>8.3636822582582981E-2</v>
      </c>
      <c r="K45" s="3">
        <f t="shared" si="3"/>
        <v>5.3673599205139588E-2</v>
      </c>
      <c r="L45" s="3"/>
      <c r="M45" s="3"/>
      <c r="N45" s="3">
        <f t="shared" si="3"/>
        <v>5.3673599205139588E-2</v>
      </c>
      <c r="O45" s="3">
        <f t="shared" si="15"/>
        <v>8.3636822582582981E-2</v>
      </c>
      <c r="P45" s="3">
        <f t="shared" si="15"/>
        <v>9.7877261697193019E-2</v>
      </c>
      <c r="Q45" s="3"/>
    </row>
    <row r="46" spans="1:17">
      <c r="A46" s="1"/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1"/>
      <c r="J46" s="1" t="s">
        <v>8</v>
      </c>
      <c r="K46" s="1" t="s">
        <v>9</v>
      </c>
      <c r="L46" s="1" t="s">
        <v>10</v>
      </c>
      <c r="M46" s="1"/>
      <c r="N46" s="1"/>
      <c r="O46" s="1"/>
    </row>
    <row r="47" spans="1:17">
      <c r="A47" s="6" t="s">
        <v>11</v>
      </c>
      <c r="B47" s="1">
        <v>1</v>
      </c>
      <c r="C47">
        <f>COUNT(C21:L21)</f>
        <v>7</v>
      </c>
      <c r="D47" s="4">
        <f>AVERAGE(C21:L21)</f>
        <v>225.14285714285714</v>
      </c>
      <c r="E47" s="4">
        <f>MIN(C21:L21)</f>
        <v>215</v>
      </c>
      <c r="F47" s="4">
        <f>MAX(C21:L21)</f>
        <v>232</v>
      </c>
      <c r="G47" s="5">
        <f>STDEV(C21:L21)</f>
        <v>5.6987885095161452</v>
      </c>
      <c r="H47" s="5">
        <f t="shared" ref="H47:H58" si="16">G47*100/D47</f>
        <v>2.5311877897597088</v>
      </c>
      <c r="I47">
        <v>1</v>
      </c>
      <c r="J47" s="3">
        <f t="shared" ref="J47:J58" si="17">LOG10(D47)-$A34</f>
        <v>2.973997601631595E-2</v>
      </c>
      <c r="K47" s="3">
        <f t="shared" ref="K47:K58" si="18">LOG10(E47)-$A34</f>
        <v>9.7202627926415985E-3</v>
      </c>
      <c r="L47" s="3">
        <f t="shared" ref="L47:L58" si="19">LOG10(F47)-$A34</f>
        <v>4.2769787767936052E-2</v>
      </c>
    </row>
    <row r="48" spans="1:17">
      <c r="B48" s="1">
        <v>3</v>
      </c>
      <c r="C48">
        <f t="shared" ref="C48:C58" si="20">COUNT(C22:L22)</f>
        <v>8</v>
      </c>
      <c r="D48" s="4">
        <f t="shared" ref="D48:D58" si="21">AVERAGE(C22:L22)</f>
        <v>32.362499999999997</v>
      </c>
      <c r="E48" s="4">
        <f t="shared" ref="E48:E58" si="22">MIN(C22:L22)</f>
        <v>31</v>
      </c>
      <c r="F48" s="4">
        <f t="shared" ref="F48:F58" si="23">MAX(C22:L22)</f>
        <v>34</v>
      </c>
      <c r="G48" s="5">
        <f t="shared" ref="G48:G58" si="24">STDEV(C22:L22)</f>
        <v>1.0528023827589781</v>
      </c>
      <c r="H48" s="5">
        <f t="shared" si="16"/>
        <v>3.2531552962811219</v>
      </c>
      <c r="I48">
        <v>3</v>
      </c>
      <c r="J48" s="3">
        <f t="shared" si="17"/>
        <v>8.6513721540453448E-2</v>
      </c>
      <c r="K48" s="3">
        <f t="shared" si="18"/>
        <v>6.7833351931797736E-2</v>
      </c>
      <c r="L48" s="3">
        <f t="shared" si="19"/>
        <v>0.10795057513978024</v>
      </c>
    </row>
    <row r="49" spans="2:12">
      <c r="B49" s="1">
        <v>4</v>
      </c>
      <c r="C49">
        <f t="shared" si="20"/>
        <v>8</v>
      </c>
      <c r="D49" s="4">
        <f t="shared" si="21"/>
        <v>25.6875</v>
      </c>
      <c r="E49" s="4">
        <f t="shared" si="22"/>
        <v>25</v>
      </c>
      <c r="F49" s="4">
        <f t="shared" si="23"/>
        <v>27.5</v>
      </c>
      <c r="G49" s="5">
        <f t="shared" si="24"/>
        <v>0.88388347648318444</v>
      </c>
      <c r="H49" s="5">
        <f t="shared" si="16"/>
        <v>3.4409089108834432</v>
      </c>
      <c r="I49">
        <v>4</v>
      </c>
      <c r="J49" s="3">
        <f t="shared" si="17"/>
        <v>8.0709921451940447E-2</v>
      </c>
      <c r="K49" s="3">
        <f t="shared" si="18"/>
        <v>6.8928090903833672E-2</v>
      </c>
      <c r="L49" s="3">
        <f t="shared" si="19"/>
        <v>0.11032077606205859</v>
      </c>
    </row>
    <row r="50" spans="2:12">
      <c r="B50" s="1">
        <v>5</v>
      </c>
      <c r="C50">
        <f t="shared" si="20"/>
        <v>8</v>
      </c>
      <c r="D50" s="4">
        <f t="shared" si="21"/>
        <v>48.5</v>
      </c>
      <c r="E50" s="4">
        <f t="shared" si="22"/>
        <v>44</v>
      </c>
      <c r="F50" s="4">
        <f t="shared" si="23"/>
        <v>50</v>
      </c>
      <c r="G50" s="5">
        <f t="shared" si="24"/>
        <v>2.1380899352993952</v>
      </c>
      <c r="H50" s="5">
        <f t="shared" si="16"/>
        <v>4.4084328562874129</v>
      </c>
      <c r="I50">
        <v>5</v>
      </c>
      <c r="J50" s="3">
        <f t="shared" si="17"/>
        <v>5.7071005001207542E-2</v>
      </c>
      <c r="K50" s="3">
        <f t="shared" si="18"/>
        <v>1.4781942885131238E-2</v>
      </c>
      <c r="L50" s="3">
        <f t="shared" si="19"/>
        <v>7.029927073496256E-2</v>
      </c>
    </row>
    <row r="51" spans="2:12">
      <c r="B51" s="1">
        <v>6</v>
      </c>
      <c r="C51">
        <f t="shared" si="20"/>
        <v>7</v>
      </c>
      <c r="D51" s="4">
        <f t="shared" si="21"/>
        <v>31.471428571428572</v>
      </c>
      <c r="E51" s="4">
        <f t="shared" si="22"/>
        <v>29</v>
      </c>
      <c r="F51" s="4">
        <f t="shared" si="23"/>
        <v>33</v>
      </c>
      <c r="G51" s="5">
        <f t="shared" si="24"/>
        <v>1.5019035540654146</v>
      </c>
      <c r="H51" s="5">
        <f t="shared" si="16"/>
        <v>4.7722763860453483</v>
      </c>
      <c r="I51">
        <v>6</v>
      </c>
      <c r="J51" s="3">
        <f t="shared" si="17"/>
        <v>6.9446516224026089E-2</v>
      </c>
      <c r="K51" s="3">
        <f t="shared" si="18"/>
        <v>3.3928056986471278E-2</v>
      </c>
      <c r="L51" s="3">
        <f t="shared" si="19"/>
        <v>9.0043998965402716E-2</v>
      </c>
    </row>
    <row r="52" spans="2:12">
      <c r="B52" s="1">
        <v>10</v>
      </c>
      <c r="C52">
        <f t="shared" si="20"/>
        <v>6</v>
      </c>
      <c r="D52" s="4">
        <f t="shared" si="21"/>
        <v>45.300000000000004</v>
      </c>
      <c r="E52" s="4">
        <f t="shared" si="22"/>
        <v>44.1</v>
      </c>
      <c r="F52" s="4">
        <f t="shared" si="23"/>
        <v>46.1</v>
      </c>
      <c r="G52" s="5">
        <f t="shared" si="24"/>
        <v>0.72387844283401359</v>
      </c>
      <c r="H52" s="5">
        <f t="shared" si="16"/>
        <v>1.5979656574702286</v>
      </c>
      <c r="I52">
        <v>10</v>
      </c>
      <c r="J52" s="3">
        <f t="shared" si="17"/>
        <v>6.7807172152906992E-2</v>
      </c>
      <c r="K52" s="3">
        <f t="shared" si="18"/>
        <v>5.6147559607913733E-2</v>
      </c>
      <c r="L52" s="3">
        <f t="shared" si="19"/>
        <v>7.5409895529723325E-2</v>
      </c>
    </row>
    <row r="53" spans="2:12">
      <c r="B53" s="1">
        <v>11</v>
      </c>
      <c r="C53">
        <f t="shared" si="20"/>
        <v>6</v>
      </c>
      <c r="D53" s="4">
        <f t="shared" si="21"/>
        <v>44.75</v>
      </c>
      <c r="E53" s="4">
        <f t="shared" si="22"/>
        <v>44</v>
      </c>
      <c r="F53" s="4">
        <f t="shared" si="23"/>
        <v>46</v>
      </c>
      <c r="G53" s="5">
        <f t="shared" si="24"/>
        <v>0.88034084308295046</v>
      </c>
      <c r="H53" s="5">
        <f t="shared" si="16"/>
        <v>1.967242107447934</v>
      </c>
      <c r="I53">
        <v>11</v>
      </c>
      <c r="J53" s="3">
        <f t="shared" si="17"/>
        <v>6.5021238784869206E-2</v>
      </c>
      <c r="K53" s="3">
        <f t="shared" si="18"/>
        <v>5.7680875619125827E-2</v>
      </c>
      <c r="L53" s="3">
        <f t="shared" si="19"/>
        <v>7.6986030814512496E-2</v>
      </c>
    </row>
    <row r="54" spans="2:12">
      <c r="B54" s="1">
        <v>12</v>
      </c>
      <c r="C54">
        <f t="shared" si="20"/>
        <v>7</v>
      </c>
      <c r="D54" s="4">
        <f t="shared" si="21"/>
        <v>33.657142857142851</v>
      </c>
      <c r="E54" s="4">
        <f t="shared" si="22"/>
        <v>31.7</v>
      </c>
      <c r="F54" s="4">
        <f t="shared" si="23"/>
        <v>35.200000000000003</v>
      </c>
      <c r="G54" s="5">
        <f t="shared" si="24"/>
        <v>1.3427051585726091</v>
      </c>
      <c r="H54" s="5">
        <f t="shared" si="16"/>
        <v>3.9893616765739663</v>
      </c>
      <c r="I54">
        <v>12</v>
      </c>
      <c r="J54" s="3">
        <f t="shared" si="17"/>
        <v>5.6038576173482735E-2</v>
      </c>
      <c r="K54" s="3">
        <f t="shared" si="18"/>
        <v>3.0020592290427084E-2</v>
      </c>
      <c r="L54" s="3">
        <f t="shared" si="19"/>
        <v>7.5503993550806614E-2</v>
      </c>
    </row>
    <row r="55" spans="2:12">
      <c r="B55" s="1">
        <v>13</v>
      </c>
      <c r="C55">
        <f t="shared" si="20"/>
        <v>7</v>
      </c>
      <c r="D55" s="4">
        <f t="shared" si="21"/>
        <v>27.028571428571428</v>
      </c>
      <c r="E55" s="4">
        <f t="shared" si="22"/>
        <v>25</v>
      </c>
      <c r="F55" s="4">
        <f t="shared" si="23"/>
        <v>29</v>
      </c>
      <c r="G55" s="5">
        <f t="shared" si="24"/>
        <v>1.5129598867940215</v>
      </c>
      <c r="H55" s="5">
        <f t="shared" si="16"/>
        <v>5.5976317164683671</v>
      </c>
      <c r="I55">
        <v>13</v>
      </c>
      <c r="J55" s="3">
        <f t="shared" si="17"/>
        <v>4.949546197724719E-2</v>
      </c>
      <c r="K55" s="3">
        <f t="shared" si="18"/>
        <v>1.5612378597767762E-2</v>
      </c>
      <c r="L55" s="3">
        <f t="shared" si="19"/>
        <v>8.0070367824686128E-2</v>
      </c>
    </row>
    <row r="56" spans="2:12">
      <c r="B56" s="1">
        <v>14</v>
      </c>
      <c r="C56">
        <f t="shared" si="20"/>
        <v>5</v>
      </c>
      <c r="D56" s="4">
        <f t="shared" si="21"/>
        <v>28.54</v>
      </c>
      <c r="E56" s="4">
        <f t="shared" si="22"/>
        <v>26.9</v>
      </c>
      <c r="F56" s="4">
        <f t="shared" si="23"/>
        <v>29.8</v>
      </c>
      <c r="G56" s="5">
        <f t="shared" si="24"/>
        <v>1.2739701723353052</v>
      </c>
      <c r="H56" s="5">
        <f t="shared" si="16"/>
        <v>4.4638057895420644</v>
      </c>
      <c r="I56">
        <v>14</v>
      </c>
      <c r="J56" s="3">
        <f t="shared" si="17"/>
        <v>4.3486130947535395E-2</v>
      </c>
      <c r="K56" s="3">
        <f t="shared" si="18"/>
        <v>1.7784442171315362E-2</v>
      </c>
      <c r="L56" s="3">
        <f t="shared" si="19"/>
        <v>6.224842624516258E-2</v>
      </c>
    </row>
    <row r="57" spans="2:12">
      <c r="B57" s="1">
        <v>7</v>
      </c>
      <c r="C57">
        <f t="shared" si="20"/>
        <v>7</v>
      </c>
      <c r="D57" s="4">
        <f t="shared" si="21"/>
        <v>39</v>
      </c>
      <c r="E57" s="4">
        <f t="shared" si="22"/>
        <v>36</v>
      </c>
      <c r="F57" s="4">
        <f t="shared" si="23"/>
        <v>42</v>
      </c>
      <c r="G57" s="5">
        <f t="shared" si="24"/>
        <v>2.5166114784235831</v>
      </c>
      <c r="H57" s="5">
        <f t="shared" si="16"/>
        <v>6.4528499446758536</v>
      </c>
      <c r="I57">
        <v>7</v>
      </c>
      <c r="J57" s="3">
        <f t="shared" si="17"/>
        <v>6.0246884451318206E-2</v>
      </c>
      <c r="K57" s="3">
        <f t="shared" si="18"/>
        <v>2.5484778192106372E-2</v>
      </c>
      <c r="L57" s="3">
        <f t="shared" si="19"/>
        <v>9.2431567822719662E-2</v>
      </c>
    </row>
    <row r="58" spans="2:12">
      <c r="B58" s="1">
        <v>8</v>
      </c>
      <c r="C58">
        <f t="shared" si="20"/>
        <v>8</v>
      </c>
      <c r="D58" s="4">
        <f t="shared" si="21"/>
        <v>14.475</v>
      </c>
      <c r="E58" s="4">
        <f t="shared" si="22"/>
        <v>13.8</v>
      </c>
      <c r="F58" s="4">
        <f t="shared" si="23"/>
        <v>15</v>
      </c>
      <c r="G58" s="5">
        <f t="shared" si="24"/>
        <v>0.56505372690190492</v>
      </c>
      <c r="H58" s="5">
        <f t="shared" si="16"/>
        <v>3.9036526901686006</v>
      </c>
      <c r="I58">
        <v>8</v>
      </c>
      <c r="J58" s="3">
        <f t="shared" si="17"/>
        <v>6.816413592637538E-2</v>
      </c>
      <c r="K58" s="3">
        <f t="shared" si="18"/>
        <v>4.7424649928138107E-2</v>
      </c>
      <c r="L58" s="3">
        <f t="shared" si="19"/>
        <v>8.3636822582582981E-2</v>
      </c>
    </row>
  </sheetData>
  <sheetCalcPr fullCalcOnLoad="1"/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MC Dmanissi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1999-08-04T17:07:42Z</dcterms:created>
  <dcterms:modified xsi:type="dcterms:W3CDTF">2022-08-29T08:37:20Z</dcterms:modified>
</cp:coreProperties>
</file>